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4. 9월정기\12. 기출공지\109_엑셀\"/>
    </mc:Choice>
  </mc:AlternateContent>
  <xr:revisionPtr revIDLastSave="0" documentId="13_ncr:1_{CA63EB45-2E90-4DB3-8727-649A003C2800}" xr6:coauthVersionLast="47" xr6:coauthVersionMax="47" xr10:uidLastSave="{00000000-0000-0000-0000-000000000000}"/>
  <bookViews>
    <workbookView xWindow="-120" yWindow="-120" windowWidth="29040" windowHeight="15720" tabRatio="819" xr2:uid="{B7ADBADA-C109-4CF3-978B-2CF6E7C263F2}"/>
  </bookViews>
  <sheets>
    <sheet name="제1작업" sheetId="1" r:id="rId1"/>
    <sheet name="제2작업" sheetId="2" r:id="rId2"/>
    <sheet name="제3작업" sheetId="3" r:id="rId3"/>
    <sheet name="제4작업" sheetId="13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소득금액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1" i="3"/>
  <c r="G6" i="3"/>
  <c r="G17" i="3" s="1"/>
  <c r="C16" i="3"/>
  <c r="C12" i="3"/>
  <c r="C7" i="3"/>
  <c r="C18" i="3" s="1"/>
  <c r="H11" i="2"/>
  <c r="J13" i="1"/>
  <c r="J5" i="1"/>
  <c r="J6" i="1"/>
  <c r="J7" i="1"/>
  <c r="J8" i="1"/>
  <c r="J9" i="1"/>
  <c r="J10" i="1"/>
  <c r="J11" i="1"/>
  <c r="J12" i="1"/>
  <c r="J14" i="1"/>
  <c r="E14" i="1"/>
  <c r="E13" i="1"/>
  <c r="I6" i="1"/>
  <c r="I8" i="1"/>
  <c r="I11" i="1"/>
  <c r="I5" i="1"/>
  <c r="I7" i="1"/>
  <c r="I12" i="1"/>
  <c r="I10" i="1"/>
  <c r="I9" i="1"/>
</calcChain>
</file>

<file path=xl/sharedStrings.xml><?xml version="1.0" encoding="utf-8"?>
<sst xmlns="http://schemas.openxmlformats.org/spreadsheetml/2006/main" count="150" uniqueCount="52">
  <si>
    <t>전체 개수</t>
  </si>
  <si>
    <t>전체 평균</t>
  </si>
  <si>
    <t>부서</t>
    <phoneticPr fontId="2" type="noConversion"/>
  </si>
  <si>
    <t>카드사용료
(단위:천원)</t>
    <phoneticPr fontId="2" type="noConversion"/>
  </si>
  <si>
    <t>소득세</t>
    <phoneticPr fontId="2" type="noConversion"/>
  </si>
  <si>
    <t>780909-2</t>
    <phoneticPr fontId="2" type="noConversion"/>
  </si>
  <si>
    <t>사원코드</t>
  </si>
  <si>
    <t>부서</t>
  </si>
  <si>
    <t>주민번호</t>
  </si>
  <si>
    <t>소득금액</t>
  </si>
  <si>
    <t>현금영수증
(단위:천원)</t>
  </si>
  <si>
    <t>성별</t>
  </si>
  <si>
    <t>840512-2</t>
  </si>
  <si>
    <t>641210-1</t>
  </si>
  <si>
    <t>810212-2</t>
  </si>
  <si>
    <t>AC-201</t>
    <phoneticPr fontId="2" type="noConversion"/>
  </si>
  <si>
    <t>ME-103</t>
    <phoneticPr fontId="2" type="noConversion"/>
  </si>
  <si>
    <t>SE-211</t>
    <phoneticPr fontId="2" type="noConversion"/>
  </si>
  <si>
    <t>AE-121</t>
    <phoneticPr fontId="2" type="noConversion"/>
  </si>
  <si>
    <t>SA-103</t>
    <phoneticPr fontId="2" type="noConversion"/>
  </si>
  <si>
    <t>ME-102</t>
    <phoneticPr fontId="2" type="noConversion"/>
  </si>
  <si>
    <t>SA-232</t>
    <phoneticPr fontId="2" type="noConversion"/>
  </si>
  <si>
    <t>AS-113</t>
    <phoneticPr fontId="2" type="noConversion"/>
  </si>
  <si>
    <t>손재석</t>
    <phoneticPr fontId="2" type="noConversion"/>
  </si>
  <si>
    <t>유동원</t>
    <phoneticPr fontId="2" type="noConversion"/>
  </si>
  <si>
    <t>최지희</t>
    <phoneticPr fontId="2" type="noConversion"/>
  </si>
  <si>
    <t>신민영</t>
    <phoneticPr fontId="2" type="noConversion"/>
  </si>
  <si>
    <t>전영희</t>
    <phoneticPr fontId="2" type="noConversion"/>
  </si>
  <si>
    <t>김가은</t>
  </si>
  <si>
    <t>김가은</t>
    <phoneticPr fontId="2" type="noConversion"/>
  </si>
  <si>
    <t>정예원</t>
    <phoneticPr fontId="2" type="noConversion"/>
  </si>
  <si>
    <t>810910-1</t>
    <phoneticPr fontId="2" type="noConversion"/>
  </si>
  <si>
    <t>691110-2</t>
    <phoneticPr fontId="2" type="noConversion"/>
  </si>
  <si>
    <t>770701-1</t>
    <phoneticPr fontId="2" type="noConversion"/>
  </si>
  <si>
    <t>750811-2</t>
    <phoneticPr fontId="2" type="noConversion"/>
  </si>
  <si>
    <t>연구개발</t>
    <phoneticPr fontId="2" type="noConversion"/>
  </si>
  <si>
    <t>생산관리</t>
    <phoneticPr fontId="2" type="noConversion"/>
  </si>
  <si>
    <t>해외영업</t>
    <phoneticPr fontId="2" type="noConversion"/>
  </si>
  <si>
    <t>박성재</t>
    <phoneticPr fontId="2" type="noConversion"/>
  </si>
  <si>
    <t>최대 카드사용료(단위:천원)</t>
    <phoneticPr fontId="2" type="noConversion"/>
  </si>
  <si>
    <t>연구개발부 사원 수</t>
    <phoneticPr fontId="2" type="noConversion"/>
  </si>
  <si>
    <t>사원명</t>
    <phoneticPr fontId="2" type="noConversion"/>
  </si>
  <si>
    <t>&lt;&gt;연구개발</t>
    <phoneticPr fontId="2" type="noConversion"/>
  </si>
  <si>
    <t>&lt;=7000</t>
    <phoneticPr fontId="2" type="noConversion"/>
  </si>
  <si>
    <t>해외영업 개수</t>
  </si>
  <si>
    <t>연구개발 개수</t>
  </si>
  <si>
    <t>생산관리 개수</t>
  </si>
  <si>
    <t>해외영업 평균</t>
  </si>
  <si>
    <t>연구개발 평균</t>
  </si>
  <si>
    <t>생산관리 평균</t>
  </si>
  <si>
    <t>연구개발부 사원 소득금액 평균</t>
    <phoneticPr fontId="2" type="noConversion"/>
  </si>
  <si>
    <t>해외영업부 사원 소득금액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</si>
</sst>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천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1" fontId="3" fillId="0" borderId="11" xfId="1" quotePrefix="1" applyFont="1" applyBorder="1" applyAlignment="1">
      <alignment horizontal="right" vertical="center"/>
    </xf>
    <xf numFmtId="41" fontId="3" fillId="0" borderId="7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41" fontId="3" fillId="0" borderId="12" xfId="1" applyFont="1" applyBorder="1" applyAlignment="1">
      <alignment horizontal="center" vertical="center"/>
    </xf>
    <xf numFmtId="41" fontId="3" fillId="0" borderId="6" xfId="1" quotePrefix="1" applyFont="1" applyBorder="1" applyAlignment="1">
      <alignment horizontal="right" vertical="center"/>
    </xf>
    <xf numFmtId="41" fontId="3" fillId="0" borderId="7" xfId="1" quotePrefix="1" applyFont="1" applyBorder="1" applyAlignment="1">
      <alignment horizontal="right" vertical="center"/>
    </xf>
    <xf numFmtId="0" fontId="3" fillId="0" borderId="12" xfId="1" quotePrefix="1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41" fontId="3" fillId="0" borderId="23" xfId="1" applyFont="1" applyBorder="1" applyAlignment="1">
      <alignment horizontal="right" vertical="center"/>
    </xf>
    <xf numFmtId="41" fontId="3" fillId="0" borderId="1" xfId="1" applyFont="1" applyBorder="1">
      <alignment vertical="center"/>
    </xf>
    <xf numFmtId="176" fontId="3" fillId="0" borderId="6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176" fontId="3" fillId="0" borderId="23" xfId="1" applyNumberFormat="1" applyFont="1" applyBorder="1" applyAlignment="1">
      <alignment horizontal="right" vertical="center"/>
    </xf>
    <xf numFmtId="176" fontId="3" fillId="0" borderId="0" xfId="1" applyNumberFormat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연구개발 및 해외영업부 소득금액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소득금액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19-4A92-A214-6A91CFD147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(제1작업!$C$5:$C$6,제1작업!$C$9:$C$12)</c:f>
              <c:strCache>
                <c:ptCount val="6"/>
                <c:pt idx="0">
                  <c:v>김가은</c:v>
                </c:pt>
                <c:pt idx="1">
                  <c:v>신민영</c:v>
                </c:pt>
                <c:pt idx="2">
                  <c:v>최지희</c:v>
                </c:pt>
                <c:pt idx="3">
                  <c:v>유동원</c:v>
                </c:pt>
                <c:pt idx="4">
                  <c:v>전영희</c:v>
                </c:pt>
                <c:pt idx="5">
                  <c:v>정예원</c:v>
                </c:pt>
              </c:strCache>
            </c:strRef>
          </c:cat>
          <c:val>
            <c:numRef>
              <c:f>(제1작업!$F$5:$F$6,제1작업!$F$9:$F$12)</c:f>
              <c:numCache>
                <c:formatCode>#,##0"천원"</c:formatCode>
                <c:ptCount val="6"/>
                <c:pt idx="0">
                  <c:v>67500</c:v>
                </c:pt>
                <c:pt idx="1">
                  <c:v>68500</c:v>
                </c:pt>
                <c:pt idx="2">
                  <c:v>39800</c:v>
                </c:pt>
                <c:pt idx="3">
                  <c:v>72500</c:v>
                </c:pt>
                <c:pt idx="4">
                  <c:v>48500</c:v>
                </c:pt>
                <c:pt idx="5">
                  <c:v>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9-4A92-A214-6A91CFD14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74187311"/>
        <c:axId val="774188975"/>
      </c:barChart>
      <c:lineChart>
        <c:grouping val="standard"/>
        <c:varyColors val="0"/>
        <c:ser>
          <c:idx val="1"/>
          <c:order val="1"/>
          <c:tx>
            <c:v>카드사용료(단위:천원)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(제1작업!$C$5:$C$6,제1작업!$C$9:$C$12)</c:f>
              <c:strCache>
                <c:ptCount val="6"/>
                <c:pt idx="0">
                  <c:v>김가은</c:v>
                </c:pt>
                <c:pt idx="1">
                  <c:v>신민영</c:v>
                </c:pt>
                <c:pt idx="2">
                  <c:v>최지희</c:v>
                </c:pt>
                <c:pt idx="3">
                  <c:v>유동원</c:v>
                </c:pt>
                <c:pt idx="4">
                  <c:v>전영희</c:v>
                </c:pt>
                <c:pt idx="5">
                  <c:v>정예원</c:v>
                </c:pt>
              </c:strCache>
            </c:strRef>
          </c:cat>
          <c:val>
            <c:numRef>
              <c:f>(제1작업!$G$5:$G$6,제1작업!$G$9:$G$12)</c:f>
              <c:numCache>
                <c:formatCode>_(* #,##0_);_(* \(#,##0\);_(* "-"_);_(@_)</c:formatCode>
                <c:ptCount val="6"/>
                <c:pt idx="0">
                  <c:v>20835</c:v>
                </c:pt>
                <c:pt idx="1">
                  <c:v>12500</c:v>
                </c:pt>
                <c:pt idx="2">
                  <c:v>10680</c:v>
                </c:pt>
                <c:pt idx="3">
                  <c:v>20320</c:v>
                </c:pt>
                <c:pt idx="4">
                  <c:v>10250</c:v>
                </c:pt>
                <c:pt idx="5">
                  <c:v>7855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19-4A92-A214-6A91CFD14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438495"/>
        <c:axId val="776440991"/>
      </c:lineChart>
      <c:catAx>
        <c:axId val="774187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74188975"/>
        <c:crosses val="autoZero"/>
        <c:auto val="1"/>
        <c:lblAlgn val="ctr"/>
        <c:lblOffset val="100"/>
        <c:noMultiLvlLbl val="0"/>
      </c:catAx>
      <c:valAx>
        <c:axId val="77418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prstDash val="dash"/>
              <a:round/>
            </a:ln>
            <a:effectLst/>
          </c:spPr>
        </c:majorGridlines>
        <c:numFmt formatCode="#,##0&quot;천원&quot;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74187311"/>
        <c:crosses val="autoZero"/>
        <c:crossBetween val="between"/>
        <c:majorUnit val="20000"/>
      </c:valAx>
      <c:valAx>
        <c:axId val="776440991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76438495"/>
        <c:crosses val="max"/>
        <c:crossBetween val="between"/>
      </c:valAx>
      <c:catAx>
        <c:axId val="7764384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76440991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B76737-8D4A-44B7-9D87-EDBA45E6C88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106680</xdr:rowOff>
    </xdr:from>
    <xdr:to>
      <xdr:col>6</xdr:col>
      <xdr:colOff>336550</xdr:colOff>
      <xdr:row>2</xdr:row>
      <xdr:rowOff>205740</xdr:rowOff>
    </xdr:to>
    <xdr:sp macro="" textlink="">
      <xdr:nvSpPr>
        <xdr:cNvPr id="4" name="사다리꼴 3">
          <a:extLst>
            <a:ext uri="{FF2B5EF4-FFF2-40B4-BE49-F238E27FC236}">
              <a16:creationId xmlns:a16="http://schemas.microsoft.com/office/drawing/2014/main" id="{BA41CE5E-28A2-4F5D-B388-18DC7C59D2D4}"/>
            </a:ext>
          </a:extLst>
        </xdr:cNvPr>
        <xdr:cNvSpPr/>
      </xdr:nvSpPr>
      <xdr:spPr>
        <a:xfrm>
          <a:off x="121920" y="106680"/>
          <a:ext cx="505333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서준기업 연말정산 현황</a:t>
          </a:r>
        </a:p>
      </xdr:txBody>
    </xdr:sp>
    <xdr:clientData/>
  </xdr:twoCellAnchor>
  <xdr:twoCellAnchor>
    <xdr:from>
      <xdr:col>7</xdr:col>
      <xdr:colOff>0</xdr:colOff>
      <xdr:row>0</xdr:row>
      <xdr:rowOff>99060</xdr:rowOff>
    </xdr:from>
    <xdr:to>
      <xdr:col>10</xdr:col>
      <xdr:colOff>0</xdr:colOff>
      <xdr:row>2</xdr:row>
      <xdr:rowOff>179070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19D8EE4D-611F-4ACF-8A8E-AA5F5CC828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6840" y="99060"/>
          <a:ext cx="2758440" cy="7048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1DDDD8F6-32FE-4F5E-8E00-7CBB4E26E1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0.38058</cdr:x>
      <cdr:y>0.12237</cdr:y>
    </cdr:from>
    <cdr:to>
      <cdr:x>0.49822</cdr:x>
      <cdr:y>0.21494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ACA02F87-FC8D-4247-B64B-A7B729AB4FC5}"/>
            </a:ext>
          </a:extLst>
        </cdr:cNvPr>
        <cdr:cNvSpPr/>
      </cdr:nvSpPr>
      <cdr:spPr>
        <a:xfrm xmlns:a="http://schemas.openxmlformats.org/drawingml/2006/main">
          <a:off x="3536732" y="742732"/>
          <a:ext cx="1093196" cy="561910"/>
        </a:xfrm>
        <a:prstGeom xmlns:a="http://schemas.openxmlformats.org/drawingml/2006/main" prst="wedgeRoundRectCallout">
          <a:avLst>
            <a:gd name="adj1" fmla="val 68888"/>
            <a:gd name="adj2" fmla="val -9221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소득금액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14"/>
  <sheetViews>
    <sheetView tabSelected="1" zoomScaleNormal="100" workbookViewId="0">
      <selection activeCell="S29" sqref="S29"/>
    </sheetView>
  </sheetViews>
  <sheetFormatPr defaultColWidth="8.875" defaultRowHeight="13.5" x14ac:dyDescent="0.3"/>
  <cols>
    <col min="1" max="1" width="1.625" style="1" customWidth="1"/>
    <col min="2" max="2" width="9.75" style="1" bestFit="1" customWidth="1"/>
    <col min="3" max="4" width="11.75" style="1" customWidth="1"/>
    <col min="5" max="8" width="12.25" style="1" customWidth="1"/>
    <col min="9" max="9" width="11.625" style="1" customWidth="1"/>
    <col min="10" max="10" width="10.875" style="1" customWidth="1"/>
    <col min="11" max="16384" width="8.8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7" t="s">
        <v>6</v>
      </c>
      <c r="C4" s="8" t="s">
        <v>41</v>
      </c>
      <c r="D4" s="8" t="s">
        <v>7</v>
      </c>
      <c r="E4" s="8" t="s">
        <v>8</v>
      </c>
      <c r="F4" s="9" t="s">
        <v>9</v>
      </c>
      <c r="G4" s="9" t="s">
        <v>3</v>
      </c>
      <c r="H4" s="9" t="s">
        <v>10</v>
      </c>
      <c r="I4" s="8" t="s">
        <v>11</v>
      </c>
      <c r="J4" s="10" t="s">
        <v>4</v>
      </c>
    </row>
    <row r="5" spans="2:10" ht="18" customHeight="1" x14ac:dyDescent="0.3">
      <c r="B5" s="25" t="s">
        <v>18</v>
      </c>
      <c r="C5" s="26" t="s">
        <v>29</v>
      </c>
      <c r="D5" s="26" t="s">
        <v>35</v>
      </c>
      <c r="E5" s="20" t="s">
        <v>32</v>
      </c>
      <c r="F5" s="40">
        <v>67500</v>
      </c>
      <c r="G5" s="4">
        <v>20835</v>
      </c>
      <c r="H5" s="4">
        <v>1021</v>
      </c>
      <c r="I5" s="13" t="str">
        <f t="shared" ref="I5:I12" si="0">CHOOSE(RIGHT(E5,1),"남자","여자")</f>
        <v>여자</v>
      </c>
      <c r="J5" s="29">
        <f t="shared" ref="J5:J12" si="1">IF(F5&gt;=46000,F5*24%,F5*15%)</f>
        <v>16200</v>
      </c>
    </row>
    <row r="6" spans="2:10" ht="18" customHeight="1" x14ac:dyDescent="0.3">
      <c r="B6" s="5" t="s">
        <v>15</v>
      </c>
      <c r="C6" s="2" t="s">
        <v>26</v>
      </c>
      <c r="D6" s="2" t="s">
        <v>35</v>
      </c>
      <c r="E6" s="21" t="s">
        <v>34</v>
      </c>
      <c r="F6" s="41">
        <v>68500</v>
      </c>
      <c r="G6" s="3">
        <v>12500</v>
      </c>
      <c r="H6" s="3">
        <v>4500</v>
      </c>
      <c r="I6" s="14" t="str">
        <f t="shared" si="0"/>
        <v>여자</v>
      </c>
      <c r="J6" s="30">
        <f t="shared" si="1"/>
        <v>16440</v>
      </c>
    </row>
    <row r="7" spans="2:10" ht="18" customHeight="1" x14ac:dyDescent="0.3">
      <c r="B7" s="5" t="s">
        <v>19</v>
      </c>
      <c r="C7" s="2" t="s">
        <v>38</v>
      </c>
      <c r="D7" s="2" t="s">
        <v>36</v>
      </c>
      <c r="E7" s="21" t="s">
        <v>33</v>
      </c>
      <c r="F7" s="41">
        <v>45000</v>
      </c>
      <c r="G7" s="3">
        <v>10321</v>
      </c>
      <c r="H7" s="3">
        <v>7230</v>
      </c>
      <c r="I7" s="14" t="str">
        <f t="shared" si="0"/>
        <v>남자</v>
      </c>
      <c r="J7" s="30">
        <f t="shared" si="1"/>
        <v>6750</v>
      </c>
    </row>
    <row r="8" spans="2:10" ht="18" customHeight="1" x14ac:dyDescent="0.3">
      <c r="B8" s="5" t="s">
        <v>16</v>
      </c>
      <c r="C8" s="2" t="s">
        <v>23</v>
      </c>
      <c r="D8" s="2" t="s">
        <v>36</v>
      </c>
      <c r="E8" s="21" t="s">
        <v>31</v>
      </c>
      <c r="F8" s="41">
        <v>38500</v>
      </c>
      <c r="G8" s="3">
        <v>10000</v>
      </c>
      <c r="H8" s="3">
        <v>5800</v>
      </c>
      <c r="I8" s="14" t="str">
        <f t="shared" si="0"/>
        <v>남자</v>
      </c>
      <c r="J8" s="30">
        <f t="shared" si="1"/>
        <v>5775</v>
      </c>
    </row>
    <row r="9" spans="2:10" ht="18" customHeight="1" x14ac:dyDescent="0.3">
      <c r="B9" s="5" t="s">
        <v>22</v>
      </c>
      <c r="C9" s="2" t="s">
        <v>25</v>
      </c>
      <c r="D9" s="2" t="s">
        <v>37</v>
      </c>
      <c r="E9" s="21" t="s">
        <v>14</v>
      </c>
      <c r="F9" s="41">
        <v>39800</v>
      </c>
      <c r="G9" s="3">
        <v>10680</v>
      </c>
      <c r="H9" s="3">
        <v>3850</v>
      </c>
      <c r="I9" s="14" t="str">
        <f t="shared" si="0"/>
        <v>여자</v>
      </c>
      <c r="J9" s="30">
        <f t="shared" si="1"/>
        <v>5970</v>
      </c>
    </row>
    <row r="10" spans="2:10" ht="18" customHeight="1" x14ac:dyDescent="0.3">
      <c r="B10" s="5" t="s">
        <v>21</v>
      </c>
      <c r="C10" s="2" t="s">
        <v>24</v>
      </c>
      <c r="D10" s="2" t="s">
        <v>35</v>
      </c>
      <c r="E10" s="21" t="s">
        <v>13</v>
      </c>
      <c r="F10" s="41">
        <v>72500</v>
      </c>
      <c r="G10" s="3">
        <v>20320</v>
      </c>
      <c r="H10" s="3">
        <v>1500</v>
      </c>
      <c r="I10" s="14" t="str">
        <f t="shared" si="0"/>
        <v>남자</v>
      </c>
      <c r="J10" s="30">
        <f t="shared" si="1"/>
        <v>17400</v>
      </c>
    </row>
    <row r="11" spans="2:10" ht="18" customHeight="1" x14ac:dyDescent="0.3">
      <c r="B11" s="5" t="s">
        <v>17</v>
      </c>
      <c r="C11" s="2" t="s">
        <v>27</v>
      </c>
      <c r="D11" s="2" t="s">
        <v>37</v>
      </c>
      <c r="E11" s="21" t="s">
        <v>5</v>
      </c>
      <c r="F11" s="41">
        <v>48500</v>
      </c>
      <c r="G11" s="3">
        <v>10250</v>
      </c>
      <c r="H11" s="3">
        <v>3900</v>
      </c>
      <c r="I11" s="14" t="str">
        <f t="shared" si="0"/>
        <v>여자</v>
      </c>
      <c r="J11" s="30">
        <f t="shared" si="1"/>
        <v>11640</v>
      </c>
    </row>
    <row r="12" spans="2:10" ht="18" customHeight="1" thickBot="1" x14ac:dyDescent="0.35">
      <c r="B12" s="27" t="s">
        <v>20</v>
      </c>
      <c r="C12" s="24" t="s">
        <v>30</v>
      </c>
      <c r="D12" s="24" t="s">
        <v>37</v>
      </c>
      <c r="E12" s="22" t="s">
        <v>12</v>
      </c>
      <c r="F12" s="42">
        <v>35000</v>
      </c>
      <c r="G12" s="6">
        <v>7855</v>
      </c>
      <c r="H12" s="6">
        <v>5500</v>
      </c>
      <c r="I12" s="15" t="str">
        <f t="shared" si="0"/>
        <v>여자</v>
      </c>
      <c r="J12" s="31">
        <f t="shared" si="1"/>
        <v>5250</v>
      </c>
    </row>
    <row r="13" spans="2:10" ht="18" customHeight="1" x14ac:dyDescent="0.3">
      <c r="B13" s="54" t="s">
        <v>51</v>
      </c>
      <c r="C13" s="47"/>
      <c r="D13" s="48"/>
      <c r="E13" s="32">
        <f>SUMIF(D5:D12,"해외영업",소득금액)/COUNTIF(D5:D12,"해외영업")</f>
        <v>41100</v>
      </c>
      <c r="F13" s="49"/>
      <c r="G13" s="46" t="s">
        <v>40</v>
      </c>
      <c r="H13" s="47"/>
      <c r="I13" s="48"/>
      <c r="J13" s="33" t="str">
        <f>DCOUNTA(B4:H12,D4,D4:D5)&amp;"명"</f>
        <v>3명</v>
      </c>
    </row>
    <row r="14" spans="2:10" ht="21.95" customHeight="1" thickBot="1" x14ac:dyDescent="0.35">
      <c r="B14" s="51" t="s">
        <v>39</v>
      </c>
      <c r="C14" s="52"/>
      <c r="D14" s="53"/>
      <c r="E14" s="28">
        <f>MAX(G5:G12)</f>
        <v>20835</v>
      </c>
      <c r="F14" s="50"/>
      <c r="G14" s="11" t="s">
        <v>41</v>
      </c>
      <c r="H14" s="24" t="s">
        <v>28</v>
      </c>
      <c r="I14" s="12" t="s">
        <v>2</v>
      </c>
      <c r="J14" s="34" t="str">
        <f>VLOOKUP(H14,C4:H12,2,0)</f>
        <v>연구개발</v>
      </c>
    </row>
  </sheetData>
  <sortState xmlns:xlrd2="http://schemas.microsoft.com/office/spreadsheetml/2017/richdata2" ref="A5:J12">
    <sortCondition ref="A5:A12"/>
  </sortState>
  <mergeCells count="4">
    <mergeCell ref="G13:I13"/>
    <mergeCell ref="F13:F14"/>
    <mergeCell ref="B14:D14"/>
    <mergeCell ref="B13:D13"/>
  </mergeCells>
  <phoneticPr fontId="2" type="noConversion"/>
  <conditionalFormatting sqref="B5:J12">
    <cfRule type="expression" dxfId="2" priority="1">
      <formula>$F5&lt;=40000</formula>
    </cfRule>
  </conditionalFormatting>
  <dataValidations count="1">
    <dataValidation type="list" allowBlank="1" showInputMessage="1" showErrorMessage="1" sqref="H14" xr:uid="{F4AE2B2C-9671-4646-9758-7F0DD2D8C005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2"/>
  <sheetViews>
    <sheetView zoomScaleNormal="100" workbookViewId="0">
      <selection activeCell="R29" sqref="R29"/>
    </sheetView>
  </sheetViews>
  <sheetFormatPr defaultColWidth="8.875" defaultRowHeight="13.5" x14ac:dyDescent="0.3"/>
  <cols>
    <col min="1" max="1" width="1.625" style="1" customWidth="1"/>
    <col min="2" max="2" width="11.625" style="1" bestFit="1" customWidth="1"/>
    <col min="3" max="4" width="11.75" style="1" customWidth="1"/>
    <col min="5" max="8" width="12.2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7" t="s">
        <v>6</v>
      </c>
      <c r="C2" s="8" t="s">
        <v>41</v>
      </c>
      <c r="D2" s="8" t="s">
        <v>7</v>
      </c>
      <c r="E2" s="8" t="s">
        <v>8</v>
      </c>
      <c r="F2" s="9" t="s">
        <v>9</v>
      </c>
      <c r="G2" s="9" t="s">
        <v>3</v>
      </c>
      <c r="H2" s="9" t="s">
        <v>10</v>
      </c>
    </row>
    <row r="3" spans="2:8" x14ac:dyDescent="0.3">
      <c r="B3" s="25" t="s">
        <v>18</v>
      </c>
      <c r="C3" s="26" t="s">
        <v>29</v>
      </c>
      <c r="D3" s="26" t="s">
        <v>35</v>
      </c>
      <c r="E3" s="20" t="s">
        <v>32</v>
      </c>
      <c r="F3" s="40">
        <v>69000</v>
      </c>
      <c r="G3" s="4">
        <v>20835</v>
      </c>
      <c r="H3" s="4">
        <v>1021</v>
      </c>
    </row>
    <row r="4" spans="2:8" x14ac:dyDescent="0.3">
      <c r="B4" s="5" t="s">
        <v>15</v>
      </c>
      <c r="C4" s="2" t="s">
        <v>26</v>
      </c>
      <c r="D4" s="2" t="s">
        <v>35</v>
      </c>
      <c r="E4" s="21" t="s">
        <v>34</v>
      </c>
      <c r="F4" s="41">
        <v>68500</v>
      </c>
      <c r="G4" s="3">
        <v>12500</v>
      </c>
      <c r="H4" s="3">
        <v>4500</v>
      </c>
    </row>
    <row r="5" spans="2:8" x14ac:dyDescent="0.3">
      <c r="B5" s="5" t="s">
        <v>19</v>
      </c>
      <c r="C5" s="2" t="s">
        <v>38</v>
      </c>
      <c r="D5" s="2" t="s">
        <v>36</v>
      </c>
      <c r="E5" s="21" t="s">
        <v>33</v>
      </c>
      <c r="F5" s="41">
        <v>45000</v>
      </c>
      <c r="G5" s="3">
        <v>10321</v>
      </c>
      <c r="H5" s="3">
        <v>7230</v>
      </c>
    </row>
    <row r="6" spans="2:8" x14ac:dyDescent="0.3">
      <c r="B6" s="5" t="s">
        <v>16</v>
      </c>
      <c r="C6" s="2" t="s">
        <v>23</v>
      </c>
      <c r="D6" s="2" t="s">
        <v>36</v>
      </c>
      <c r="E6" s="21" t="s">
        <v>31</v>
      </c>
      <c r="F6" s="41">
        <v>38500</v>
      </c>
      <c r="G6" s="3">
        <v>10000</v>
      </c>
      <c r="H6" s="3">
        <v>5800</v>
      </c>
    </row>
    <row r="7" spans="2:8" x14ac:dyDescent="0.3">
      <c r="B7" s="5" t="s">
        <v>22</v>
      </c>
      <c r="C7" s="2" t="s">
        <v>25</v>
      </c>
      <c r="D7" s="2" t="s">
        <v>37</v>
      </c>
      <c r="E7" s="21" t="s">
        <v>14</v>
      </c>
      <c r="F7" s="41">
        <v>39800</v>
      </c>
      <c r="G7" s="3">
        <v>10680</v>
      </c>
      <c r="H7" s="3">
        <v>3850</v>
      </c>
    </row>
    <row r="8" spans="2:8" x14ac:dyDescent="0.3">
      <c r="B8" s="5" t="s">
        <v>21</v>
      </c>
      <c r="C8" s="2" t="s">
        <v>24</v>
      </c>
      <c r="D8" s="2" t="s">
        <v>35</v>
      </c>
      <c r="E8" s="21" t="s">
        <v>13</v>
      </c>
      <c r="F8" s="41">
        <v>72500</v>
      </c>
      <c r="G8" s="3">
        <v>20320</v>
      </c>
      <c r="H8" s="3">
        <v>1500</v>
      </c>
    </row>
    <row r="9" spans="2:8" x14ac:dyDescent="0.3">
      <c r="B9" s="5" t="s">
        <v>17</v>
      </c>
      <c r="C9" s="2" t="s">
        <v>27</v>
      </c>
      <c r="D9" s="2" t="s">
        <v>37</v>
      </c>
      <c r="E9" s="21" t="s">
        <v>5</v>
      </c>
      <c r="F9" s="41">
        <v>48500</v>
      </c>
      <c r="G9" s="3">
        <v>10250</v>
      </c>
      <c r="H9" s="3">
        <v>3900</v>
      </c>
    </row>
    <row r="10" spans="2:8" x14ac:dyDescent="0.3">
      <c r="B10" s="35" t="s">
        <v>20</v>
      </c>
      <c r="C10" s="36" t="s">
        <v>30</v>
      </c>
      <c r="D10" s="36" t="s">
        <v>37</v>
      </c>
      <c r="E10" s="37" t="s">
        <v>12</v>
      </c>
      <c r="F10" s="43">
        <v>35000</v>
      </c>
      <c r="G10" s="38">
        <v>7855</v>
      </c>
      <c r="H10" s="38">
        <v>5500</v>
      </c>
    </row>
    <row r="11" spans="2:8" x14ac:dyDescent="0.3">
      <c r="B11" s="55" t="s">
        <v>50</v>
      </c>
      <c r="C11" s="55"/>
      <c r="D11" s="55"/>
      <c r="E11" s="55"/>
      <c r="F11" s="55"/>
      <c r="G11" s="55"/>
      <c r="H11" s="39">
        <f>DAVERAGE(B2:H10,F2,D2:D3)</f>
        <v>70000</v>
      </c>
    </row>
    <row r="14" spans="2:8" ht="27" x14ac:dyDescent="0.3">
      <c r="B14" s="56" t="s">
        <v>7</v>
      </c>
      <c r="C14" s="57" t="s">
        <v>10</v>
      </c>
    </row>
    <row r="15" spans="2:8" x14ac:dyDescent="0.3">
      <c r="B15" s="45" t="s">
        <v>42</v>
      </c>
      <c r="C15" s="45" t="s">
        <v>43</v>
      </c>
    </row>
    <row r="17" spans="2:5" ht="14.25" thickBot="1" x14ac:dyDescent="0.35"/>
    <row r="18" spans="2:5" ht="27.75" thickBot="1" x14ac:dyDescent="0.35">
      <c r="B18" s="7" t="s">
        <v>6</v>
      </c>
      <c r="C18" s="8" t="s">
        <v>41</v>
      </c>
      <c r="D18" s="9" t="s">
        <v>9</v>
      </c>
      <c r="E18" s="9" t="s">
        <v>10</v>
      </c>
    </row>
    <row r="19" spans="2:5" x14ac:dyDescent="0.3">
      <c r="B19" s="5" t="s">
        <v>16</v>
      </c>
      <c r="C19" s="2" t="s">
        <v>23</v>
      </c>
      <c r="D19" s="41">
        <v>38500</v>
      </c>
      <c r="E19" s="3">
        <v>5800</v>
      </c>
    </row>
    <row r="20" spans="2:5" x14ac:dyDescent="0.3">
      <c r="B20" s="5" t="s">
        <v>22</v>
      </c>
      <c r="C20" s="2" t="s">
        <v>25</v>
      </c>
      <c r="D20" s="41">
        <v>39800</v>
      </c>
      <c r="E20" s="3">
        <v>3850</v>
      </c>
    </row>
    <row r="21" spans="2:5" x14ac:dyDescent="0.3">
      <c r="B21" s="5" t="s">
        <v>17</v>
      </c>
      <c r="C21" s="2" t="s">
        <v>27</v>
      </c>
      <c r="D21" s="41">
        <v>48500</v>
      </c>
      <c r="E21" s="3">
        <v>3900</v>
      </c>
    </row>
    <row r="22" spans="2:5" x14ac:dyDescent="0.3">
      <c r="B22" s="5" t="s">
        <v>20</v>
      </c>
      <c r="C22" s="2" t="s">
        <v>30</v>
      </c>
      <c r="D22" s="41">
        <v>35000</v>
      </c>
      <c r="E22" s="3">
        <v>5500</v>
      </c>
    </row>
  </sheetData>
  <mergeCells count="1">
    <mergeCell ref="B11:G11"/>
  </mergeCells>
  <phoneticPr fontId="2" type="noConversion"/>
  <conditionalFormatting sqref="B3:H10">
    <cfRule type="expression" dxfId="1" priority="1">
      <formula>$F3&lt;=40000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R33" sqref="R33"/>
    </sheetView>
  </sheetViews>
  <sheetFormatPr defaultColWidth="8.875" defaultRowHeight="13.5" x14ac:dyDescent="0.3"/>
  <cols>
    <col min="1" max="1" width="1.625" style="1" customWidth="1"/>
    <col min="2" max="2" width="9.75" style="1" bestFit="1" customWidth="1"/>
    <col min="3" max="3" width="11.75" style="1" customWidth="1"/>
    <col min="4" max="4" width="13.75" style="1" bestFit="1" customWidth="1"/>
    <col min="5" max="8" width="12.2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7" t="s">
        <v>6</v>
      </c>
      <c r="C2" s="8" t="s">
        <v>41</v>
      </c>
      <c r="D2" s="8" t="s">
        <v>7</v>
      </c>
      <c r="E2" s="8" t="s">
        <v>8</v>
      </c>
      <c r="F2" s="9" t="s">
        <v>9</v>
      </c>
      <c r="G2" s="9" t="s">
        <v>3</v>
      </c>
      <c r="H2" s="9" t="s">
        <v>10</v>
      </c>
    </row>
    <row r="3" spans="2:8" x14ac:dyDescent="0.3">
      <c r="B3" s="25" t="s">
        <v>22</v>
      </c>
      <c r="C3" s="26" t="s">
        <v>25</v>
      </c>
      <c r="D3" s="26" t="s">
        <v>37</v>
      </c>
      <c r="E3" s="20" t="s">
        <v>14</v>
      </c>
      <c r="F3" s="40">
        <v>39800</v>
      </c>
      <c r="G3" s="4">
        <v>10680</v>
      </c>
      <c r="H3" s="4">
        <v>3850</v>
      </c>
    </row>
    <row r="4" spans="2:8" x14ac:dyDescent="0.3">
      <c r="B4" s="5" t="s">
        <v>17</v>
      </c>
      <c r="C4" s="2" t="s">
        <v>27</v>
      </c>
      <c r="D4" s="2" t="s">
        <v>37</v>
      </c>
      <c r="E4" s="21" t="s">
        <v>5</v>
      </c>
      <c r="F4" s="41">
        <v>48500</v>
      </c>
      <c r="G4" s="3">
        <v>10250</v>
      </c>
      <c r="H4" s="3">
        <v>3900</v>
      </c>
    </row>
    <row r="5" spans="2:8" x14ac:dyDescent="0.3">
      <c r="B5" s="5" t="s">
        <v>20</v>
      </c>
      <c r="C5" s="2" t="s">
        <v>30</v>
      </c>
      <c r="D5" s="2" t="s">
        <v>37</v>
      </c>
      <c r="E5" s="21" t="s">
        <v>12</v>
      </c>
      <c r="F5" s="41">
        <v>35000</v>
      </c>
      <c r="G5" s="3">
        <v>7855</v>
      </c>
      <c r="H5" s="3">
        <v>5500</v>
      </c>
    </row>
    <row r="6" spans="2:8" x14ac:dyDescent="0.3">
      <c r="B6" s="5"/>
      <c r="C6" s="2"/>
      <c r="D6" s="16" t="s">
        <v>47</v>
      </c>
      <c r="E6" s="21"/>
      <c r="F6" s="41"/>
      <c r="G6" s="3">
        <f>SUBTOTAL(1,G3:G5)</f>
        <v>9595</v>
      </c>
      <c r="H6" s="3"/>
    </row>
    <row r="7" spans="2:8" x14ac:dyDescent="0.3">
      <c r="B7" s="5"/>
      <c r="C7" s="2">
        <f>SUBTOTAL(3,C3:C5)</f>
        <v>3</v>
      </c>
      <c r="D7" s="16" t="s">
        <v>44</v>
      </c>
      <c r="E7" s="21"/>
      <c r="F7" s="41"/>
      <c r="G7" s="3"/>
      <c r="H7" s="3"/>
    </row>
    <row r="8" spans="2:8" x14ac:dyDescent="0.3">
      <c r="B8" s="5" t="s">
        <v>18</v>
      </c>
      <c r="C8" s="2" t="s">
        <v>29</v>
      </c>
      <c r="D8" s="2" t="s">
        <v>35</v>
      </c>
      <c r="E8" s="21" t="s">
        <v>32</v>
      </c>
      <c r="F8" s="41">
        <v>67500</v>
      </c>
      <c r="G8" s="3">
        <v>20835</v>
      </c>
      <c r="H8" s="3">
        <v>1021</v>
      </c>
    </row>
    <row r="9" spans="2:8" x14ac:dyDescent="0.3">
      <c r="B9" s="5" t="s">
        <v>15</v>
      </c>
      <c r="C9" s="2" t="s">
        <v>26</v>
      </c>
      <c r="D9" s="2" t="s">
        <v>35</v>
      </c>
      <c r="E9" s="21" t="s">
        <v>34</v>
      </c>
      <c r="F9" s="41">
        <v>68500</v>
      </c>
      <c r="G9" s="3">
        <v>12500</v>
      </c>
      <c r="H9" s="3">
        <v>4500</v>
      </c>
    </row>
    <row r="10" spans="2:8" x14ac:dyDescent="0.3">
      <c r="B10" s="5" t="s">
        <v>21</v>
      </c>
      <c r="C10" s="2" t="s">
        <v>24</v>
      </c>
      <c r="D10" s="2" t="s">
        <v>35</v>
      </c>
      <c r="E10" s="21" t="s">
        <v>13</v>
      </c>
      <c r="F10" s="41">
        <v>72500</v>
      </c>
      <c r="G10" s="3">
        <v>20320</v>
      </c>
      <c r="H10" s="3">
        <v>1500</v>
      </c>
    </row>
    <row r="11" spans="2:8" x14ac:dyDescent="0.3">
      <c r="B11" s="5"/>
      <c r="C11" s="2"/>
      <c r="D11" s="16" t="s">
        <v>48</v>
      </c>
      <c r="E11" s="21"/>
      <c r="F11" s="41"/>
      <c r="G11" s="3">
        <f>SUBTOTAL(1,G8:G10)</f>
        <v>17885</v>
      </c>
      <c r="H11" s="3"/>
    </row>
    <row r="12" spans="2:8" x14ac:dyDescent="0.3">
      <c r="B12" s="5"/>
      <c r="C12" s="2">
        <f>SUBTOTAL(3,C8:C10)</f>
        <v>3</v>
      </c>
      <c r="D12" s="16" t="s">
        <v>45</v>
      </c>
      <c r="E12" s="21"/>
      <c r="F12" s="41"/>
      <c r="G12" s="3"/>
      <c r="H12" s="3"/>
    </row>
    <row r="13" spans="2:8" x14ac:dyDescent="0.3">
      <c r="B13" s="5" t="s">
        <v>19</v>
      </c>
      <c r="C13" s="2" t="s">
        <v>38</v>
      </c>
      <c r="D13" s="2" t="s">
        <v>36</v>
      </c>
      <c r="E13" s="21" t="s">
        <v>33</v>
      </c>
      <c r="F13" s="41">
        <v>45000</v>
      </c>
      <c r="G13" s="3">
        <v>10321</v>
      </c>
      <c r="H13" s="3">
        <v>7230</v>
      </c>
    </row>
    <row r="14" spans="2:8" ht="14.25" thickBot="1" x14ac:dyDescent="0.35">
      <c r="B14" s="27" t="s">
        <v>16</v>
      </c>
      <c r="C14" s="24" t="s">
        <v>23</v>
      </c>
      <c r="D14" s="24" t="s">
        <v>36</v>
      </c>
      <c r="E14" s="22" t="s">
        <v>31</v>
      </c>
      <c r="F14" s="42">
        <v>38500</v>
      </c>
      <c r="G14" s="6">
        <v>10000</v>
      </c>
      <c r="H14" s="6">
        <v>5800</v>
      </c>
    </row>
    <row r="15" spans="2:8" x14ac:dyDescent="0.3">
      <c r="B15" s="17"/>
      <c r="C15" s="17"/>
      <c r="D15" s="19" t="s">
        <v>49</v>
      </c>
      <c r="E15" s="23"/>
      <c r="F15" s="44"/>
      <c r="G15" s="18">
        <f>SUBTOTAL(1,G13:G14)</f>
        <v>10160.5</v>
      </c>
      <c r="H15" s="18"/>
    </row>
    <row r="16" spans="2:8" x14ac:dyDescent="0.3">
      <c r="B16" s="17"/>
      <c r="C16" s="17">
        <f>SUBTOTAL(3,C13:C14)</f>
        <v>2</v>
      </c>
      <c r="D16" s="19" t="s">
        <v>46</v>
      </c>
      <c r="E16" s="23"/>
      <c r="F16" s="44"/>
      <c r="G16" s="18"/>
      <c r="H16" s="18"/>
    </row>
    <row r="17" spans="2:8" x14ac:dyDescent="0.3">
      <c r="B17" s="17"/>
      <c r="C17" s="17"/>
      <c r="D17" s="19" t="s">
        <v>1</v>
      </c>
      <c r="E17" s="23"/>
      <c r="F17" s="44"/>
      <c r="G17" s="18">
        <f>SUBTOTAL(1,G3:G14)</f>
        <v>12845.125</v>
      </c>
      <c r="H17" s="18"/>
    </row>
    <row r="18" spans="2:8" x14ac:dyDescent="0.3">
      <c r="B18" s="17"/>
      <c r="C18" s="17">
        <f>SUBTOTAL(3,C3:C14)</f>
        <v>8</v>
      </c>
      <c r="D18" s="19" t="s">
        <v>0</v>
      </c>
      <c r="E18" s="23"/>
      <c r="F18" s="44"/>
      <c r="G18" s="18"/>
      <c r="H18" s="18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$F3&lt;=40000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소득금액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2025-09-13T03:18:02Z</dcterms:modified>
</cp:coreProperties>
</file>